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<sst xmlns="http://schemas.openxmlformats.org/spreadsheetml/2006/main" count="304" uniqueCount="176">
  <si>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</si>
  <si>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</si>
  <si>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</si>
  <si>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</si>
  <si>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</si>
  <si>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</si>
  <si>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</si>
  <si>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</si>
  <si>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</si>
  <si>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</si>
  <si>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7 HORNÍ VALY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</si>
  <si>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</si>
  <si>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</si>
  <si>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</si>
  <si>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</si>
  <si>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</si>
  <si>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</si>
  <si>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</si>
  <si>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</si>
  <si>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</si>
  <si>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</si>
  <si>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</si>
  <si>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</si>
  <si>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</si>
  <si>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</si>
  <si>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</si>
  <si>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</si>
  <si>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</si>
  <si>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</si>
  <si>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</si>
  <si>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</si>
  <si>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</si>
  <si>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</si>
  <si>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</si>
  <si>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</si>
  <si>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</si>
  <si>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</si>
  <si>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</si>
  <si>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</si>
  <si>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</si>
  <si>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</si>
  <si>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</si>
  <si>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</si>
  <si>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</si>
  <si>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</si>
  <si>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183101114R00</t>
  </si>
  <si>
    <t xml:space="preserve">Hloub. jamek bez výměny půdy do 0,125 m3, rovina, keře</t>
  </si>
  <si>
    <t xml:space="preserve">kus</t>
  </si>
  <si>
    <t xml:space="preserve">RTS I / 2023</t>
  </si>
  <si>
    <t xml:space="preserve">18_</t>
  </si>
  <si>
    <t xml:space="preserve">1_</t>
  </si>
  <si>
    <t xml:space="preserve">SO 01_</t>
  </si>
  <si>
    <t xml:space="preserve">2</t>
  </si>
  <si>
    <t xml:space="preserve">183205112R00</t>
  </si>
  <si>
    <t xml:space="preserve">Založení záhonu v rovině/svah 1 : 5, hor. 3</t>
  </si>
  <si>
    <t xml:space="preserve">m2</t>
  </si>
  <si>
    <t xml:space="preserve">Poznámka:</t>
  </si>
  <si>
    <t xml:space="preserve">Obdělání půdy nakopáním,frézováním nebo rytím. Plošné urovnání terénu. Případné naložení odpadu na 
dopravní prostředek, odvoz do 20km.</t>
  </si>
  <si>
    <t xml:space="preserve">3</t>
  </si>
  <si>
    <t xml:space="preserve">184102111R00</t>
  </si>
  <si>
    <t xml:space="preserve">Výsadba dřevin s balem D do 20 cm, v rovině</t>
  </si>
  <si>
    <t xml:space="preserve">výsadba keřů do vel 40 cm a 60 cm</t>
  </si>
  <si>
    <t xml:space="preserve">4</t>
  </si>
  <si>
    <t xml:space="preserve">184802111R00</t>
  </si>
  <si>
    <t xml:space="preserve">Chem. odplevelení před založ. postřikem, v rovině</t>
  </si>
  <si>
    <t xml:space="preserve">2 x opakovat ( 60 x2), záhony keřů</t>
  </si>
  <si>
    <t xml:space="preserve">5</t>
  </si>
  <si>
    <t xml:space="preserve">184921093R00</t>
  </si>
  <si>
    <t xml:space="preserve">Mulčování rostlin tl. do 0,1 m rovina</t>
  </si>
  <si>
    <t xml:space="preserve">záhony 60 m2</t>
  </si>
  <si>
    <t xml:space="preserve">19</t>
  </si>
  <si>
    <t xml:space="preserve">Hloubení pro podzemní stěny, ražení a hloubení důlní</t>
  </si>
  <si>
    <t xml:space="preserve">6</t>
  </si>
  <si>
    <t xml:space="preserve">199000005R00</t>
  </si>
  <si>
    <t xml:space="preserve">Poplatek za skládku zeminy a odpadu 1- 4</t>
  </si>
  <si>
    <t xml:space="preserve">t</t>
  </si>
  <si>
    <t xml:space="preserve">19_</t>
  </si>
  <si>
    <t xml:space="preserve">odpad ze založení záhonů</t>
  </si>
  <si>
    <t xml:space="preserve">H23</t>
  </si>
  <si>
    <t xml:space="preserve">Plochy a úpravy území</t>
  </si>
  <si>
    <t xml:space="preserve">7</t>
  </si>
  <si>
    <t xml:space="preserve">998231311R00</t>
  </si>
  <si>
    <t xml:space="preserve">Přesun hmot pro sadovnické a krajin. úpravy do 5km</t>
  </si>
  <si>
    <t xml:space="preserve">H23_</t>
  </si>
  <si>
    <t xml:space="preserve">9_</t>
  </si>
  <si>
    <t xml:space="preserve">(stromy - 0,15t/ks, keře - 0,02/m2 )</t>
  </si>
  <si>
    <t xml:space="preserve">VK1</t>
  </si>
  <si>
    <t xml:space="preserve">Vytyčení</t>
  </si>
  <si>
    <t xml:space="preserve">8</t>
  </si>
  <si>
    <t xml:space="preserve">Vytyčení keřů</t>
  </si>
  <si>
    <t xml:space="preserve">VK1_</t>
  </si>
  <si>
    <t xml:space="preserve">VU1</t>
  </si>
  <si>
    <t xml:space="preserve">Vegetační úpravy</t>
  </si>
  <si>
    <t xml:space="preserve">9</t>
  </si>
  <si>
    <t xml:space="preserve">Aplikace půdního kondicionéru</t>
  </si>
  <si>
    <t xml:space="preserve">VU1_</t>
  </si>
  <si>
    <t xml:space="preserve">( keře 60 m2)</t>
  </si>
  <si>
    <t xml:space="preserve">10</t>
  </si>
  <si>
    <t xml:space="preserve">VU15</t>
  </si>
  <si>
    <t xml:space="preserve">Hnojení tabletovým hnojivem</t>
  </si>
  <si>
    <t xml:space="preserve">ks</t>
  </si>
  <si>
    <t xml:space="preserve">stromy+keře</t>
  </si>
  <si>
    <t xml:space="preserve">11</t>
  </si>
  <si>
    <t xml:space="preserve">VU19</t>
  </si>
  <si>
    <t xml:space="preserve">Dovoz vody pro zálivku do 1000 m (1x 0,02m3/m2, keře) včetně ceny vody</t>
  </si>
  <si>
    <t xml:space="preserve">m3</t>
  </si>
  <si>
    <t xml:space="preserve">12</t>
  </si>
  <si>
    <t xml:space="preserve">VU1RPK</t>
  </si>
  <si>
    <t xml:space="preserve">Rozvojová péče - skupiny keřů, 3 roky</t>
  </si>
  <si>
    <t xml:space="preserve">Zálivka vč.dopravy a ceny vody (10x/rok), odplevelení, doplnění mulče vč. ceny mulče, ochrana proti 
chorobám,výchovný řez,hnojení</t>
  </si>
  <si>
    <t xml:space="preserve">Ostatní materiál</t>
  </si>
  <si>
    <t xml:space="preserve">OM</t>
  </si>
  <si>
    <t xml:space="preserve">Z999</t>
  </si>
  <si>
    <t xml:space="preserve">13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</si>
  <si>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</si>
  <si>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</si>
  <si>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</si>
  <si>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</si>
  <si>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</si>
  <si>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RTS komentář: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</si>
  <si>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</si>
  <si>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</si>
  <si>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14</t>
  </si>
  <si>
    <t xml:space="preserve">25234000.A</t>
  </si>
  <si>
    <t xml:space="preserve">ROUNDUP BIAKTIV herbicid totální bal. po 1 litru</t>
  </si>
  <si>
    <t xml:space="preserve">l</t>
  </si>
  <si>
    <t xml:space="preserve">20ml / 1l vody / 100m2</t>
  </si>
  <si>
    <t xml:space="preserve">15</t>
  </si>
  <si>
    <t xml:space="preserve">kertm</t>
  </si>
  <si>
    <t xml:space="preserve">tm - Taxus x media ´Hicksii´, v 40-60 cm</t>
  </si>
  <si>
    <t xml:space="preserve">16</t>
  </si>
  <si>
    <t xml:space="preserve">OM1</t>
  </si>
  <si>
    <t xml:space="preserve">tabletové hnojivo</t>
  </si>
  <si>
    <t xml:space="preserve">strom/ 3ks, keř / 2 ks</t>
  </si>
  <si>
    <t xml:space="preserve">17</t>
  </si>
  <si>
    <t xml:space="preserve">OM18</t>
  </si>
  <si>
    <t xml:space="preserve">mulčovací kůra (tl.10cm)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</si>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</sst>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47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G46" activeCellId="0" sqref="G46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62.14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H9+H19+H22+H25+H27+H35</f>
        <v>0</v>
      </c>
      <c r="I8" s="27" t="n">
        <f aca="false">I9+I19+I22+I25+I27+I35</f>
        <v>0</v>
      </c>
      <c r="J8" s="27" t="n">
        <f aca="false">H8+I8</f>
        <v>0</v>
      </c>
      <c r="K8" s="27"/>
      <c r="L8" s="27" t="n">
        <f aca="false">L9+L19+L22+L25+L27+L35</f>
        <v>0.006024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SUM(H10:H17)</f>
        <v>0</v>
      </c>
      <c r="I9" s="27" t="n">
        <f aca="false">SUM(I10:I17)</f>
        <v>0</v>
      </c>
      <c r="J9" s="27" t="n">
        <f aca="false">H9+I9</f>
        <v>0</v>
      </c>
      <c r="K9" s="27"/>
      <c r="L9" s="27" t="n">
        <f aca="false">SUM(L10:L17)</f>
        <v>0</v>
      </c>
      <c r="M9" s="27"/>
      <c r="P9" s="27" t="n">
        <f aca="false">IF(Q9="PR",J9,SUM(O10:O17))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18</v>
      </c>
      <c r="AI9" s="0" t="n">
        <f aca="false">SUM(Z10:Z17)</f>
        <v>0</v>
      </c>
      <c r="AJ9" s="0" t="n">
        <f aca="false">SUM(AA10:AA17)</f>
        <v>0</v>
      </c>
      <c r="AK9" s="0" t="n">
        <f aca="false">SUM(AB10:AB17)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192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false" outlineLevel="0" collapsed="false">
      <c r="A11" s="1" t="s">
        <v>52</v>
      </c>
      <c r="B11" s="2" t="s">
        <v>40</v>
      </c>
      <c r="C11" s="2" t="s">
        <v>53</v>
      </c>
      <c r="D11" s="0" t="s">
        <v>54</v>
      </c>
      <c r="E11" s="0" t="s">
        <v>55</v>
      </c>
      <c r="F11" s="0" t="n">
        <v>60</v>
      </c>
      <c r="G11" s="0" t="n">
        <v>0</v>
      </c>
      <c r="H11" s="0" t="n">
        <f aca="false">F11*AE11</f>
        <v>0</v>
      </c>
      <c r="I11" s="0" t="n">
        <f aca="false">J11-H11</f>
        <v>0</v>
      </c>
      <c r="J11" s="0" t="n">
        <f aca="false">F11*G11</f>
        <v>0</v>
      </c>
      <c r="K11" s="0" t="n">
        <v>0</v>
      </c>
      <c r="L11" s="0" t="n">
        <f aca="false">F11*K11</f>
        <v>0</v>
      </c>
      <c r="M11" s="0" t="s">
        <v>48</v>
      </c>
      <c r="N11" s="0" t="n">
        <v>1</v>
      </c>
      <c r="O11" s="0" t="n">
        <f aca="false">IF(N11=5,I11,0)</f>
        <v>0</v>
      </c>
      <c r="Z11" s="0" t="n">
        <f aca="false">IF(AD11=0,J11,0)</f>
        <v>0</v>
      </c>
      <c r="AA11" s="0" t="n">
        <f aca="false">IF(AD11=15,J11,0)</f>
        <v>0</v>
      </c>
      <c r="AB11" s="0" t="n">
        <f aca="false">IF(AD11=21,J11,0)</f>
        <v>0</v>
      </c>
      <c r="AD11" s="0" t="n">
        <v>21</v>
      </c>
      <c r="AE11" s="0" t="n">
        <f aca="false">G11*AG11</f>
        <v>0</v>
      </c>
      <c r="AF11" s="0" t="n">
        <f aca="false">G11*(1-AG11)</f>
        <v>0</v>
      </c>
      <c r="AG11" s="0" t="n">
        <v>0</v>
      </c>
      <c r="AM11" s="0" t="n">
        <f aca="false">F11*AE11</f>
        <v>0</v>
      </c>
      <c r="AN11" s="0" t="n">
        <f aca="false">F11*AF11</f>
        <v>0</v>
      </c>
      <c r="AO11" s="0" t="s">
        <v>49</v>
      </c>
      <c r="AP11" s="0" t="s">
        <v>50</v>
      </c>
      <c r="AQ11" s="27" t="s">
        <v>51</v>
      </c>
    </row>
    <row r="12" customFormat="false" ht="25.5" hidden="false" customHeight="true" outlineLevel="0" collapsed="false">
      <c r="C12" s="30" t="s">
        <v>56</v>
      </c>
      <c r="D12" s="31" t="s">
        <v>57</v>
      </c>
      <c r="E12" s="31"/>
      <c r="F12" s="31"/>
      <c r="G12" s="31"/>
      <c r="H12" s="31"/>
      <c r="I12" s="31"/>
      <c r="J12" s="31"/>
      <c r="K12" s="31"/>
      <c r="L12" s="31"/>
      <c r="M12" s="31"/>
    </row>
    <row r="13" customFormat="false" ht="12.75" hidden="false" customHeight="false" outlineLevel="0" collapsed="false">
      <c r="A13" s="1" t="s">
        <v>58</v>
      </c>
      <c r="B13" s="2" t="s">
        <v>40</v>
      </c>
      <c r="C13" s="2" t="s">
        <v>59</v>
      </c>
      <c r="D13" s="0" t="s">
        <v>60</v>
      </c>
      <c r="E13" s="0" t="s">
        <v>47</v>
      </c>
      <c r="F13" s="0" t="n">
        <v>192</v>
      </c>
      <c r="G13" s="0" t="n">
        <v>0</v>
      </c>
      <c r="H13" s="0" t="n">
        <f aca="false">F13*AE13</f>
        <v>0</v>
      </c>
      <c r="I13" s="0" t="n">
        <f aca="false">J13-H13</f>
        <v>0</v>
      </c>
      <c r="J13" s="0" t="n">
        <f aca="false">F13*G13</f>
        <v>0</v>
      </c>
      <c r="K13" s="0" t="n">
        <v>0</v>
      </c>
      <c r="L13" s="0" t="n">
        <f aca="false">F13*K13</f>
        <v>0</v>
      </c>
      <c r="M13" s="0" t="s">
        <v>48</v>
      </c>
      <c r="N13" s="0" t="n">
        <v>1</v>
      </c>
      <c r="O13" s="0" t="n">
        <f aca="false">IF(N13=5,I13,0)</f>
        <v>0</v>
      </c>
      <c r="Z13" s="0" t="n">
        <f aca="false">IF(AD13=0,J13,0)</f>
        <v>0</v>
      </c>
      <c r="AA13" s="0" t="n">
        <f aca="false">IF(AD13=15,J13,0)</f>
        <v>0</v>
      </c>
      <c r="AB13" s="0" t="n">
        <f aca="false">IF(AD13=21,J13,0)</f>
        <v>0</v>
      </c>
      <c r="AD13" s="0" t="n">
        <v>21</v>
      </c>
      <c r="AE13" s="0" t="n">
        <f aca="false">G13*AG13</f>
        <v>0</v>
      </c>
      <c r="AF13" s="0" t="n">
        <f aca="false">G13*(1-AG13)</f>
        <v>0</v>
      </c>
      <c r="AG13" s="0" t="n">
        <v>0.00948717948717949</v>
      </c>
      <c r="AM13" s="0" t="n">
        <f aca="false">F13*AE13</f>
        <v>0</v>
      </c>
      <c r="AN13" s="0" t="n">
        <f aca="false">F13*AF13</f>
        <v>0</v>
      </c>
      <c r="AO13" s="0" t="s">
        <v>49</v>
      </c>
      <c r="AP13" s="0" t="s">
        <v>50</v>
      </c>
      <c r="AQ13" s="27" t="s">
        <v>51</v>
      </c>
    </row>
    <row r="14" customFormat="false" ht="12.75" hidden="false" customHeight="true" outlineLevel="0" collapsed="false">
      <c r="C14" s="30" t="s">
        <v>56</v>
      </c>
      <c r="D14" s="31" t="s">
        <v>61</v>
      </c>
      <c r="E14" s="31"/>
      <c r="F14" s="31"/>
      <c r="G14" s="31"/>
      <c r="H14" s="31"/>
      <c r="I14" s="31"/>
      <c r="J14" s="31"/>
      <c r="K14" s="31"/>
      <c r="L14" s="31"/>
      <c r="M14" s="31"/>
    </row>
    <row r="15" customFormat="false" ht="12.75" hidden="false" customHeight="false" outlineLevel="0" collapsed="false">
      <c r="A15" s="1" t="s">
        <v>62</v>
      </c>
      <c r="B15" s="2" t="s">
        <v>40</v>
      </c>
      <c r="C15" s="2" t="s">
        <v>63</v>
      </c>
      <c r="D15" s="0" t="s">
        <v>64</v>
      </c>
      <c r="E15" s="0" t="s">
        <v>55</v>
      </c>
      <c r="F15" s="0" t="n">
        <v>120</v>
      </c>
      <c r="G15" s="0" t="n">
        <v>0</v>
      </c>
      <c r="H15" s="0" t="n">
        <f aca="false">F15*AE15</f>
        <v>0</v>
      </c>
      <c r="I15" s="0" t="n">
        <f aca="false">J15-H15</f>
        <v>0</v>
      </c>
      <c r="J15" s="0" t="n">
        <f aca="false">F15*G15</f>
        <v>0</v>
      </c>
      <c r="K15" s="0" t="n">
        <v>0</v>
      </c>
      <c r="L15" s="0" t="n">
        <f aca="false">F15*K15</f>
        <v>0</v>
      </c>
      <c r="M15" s="0" t="s">
        <v>48</v>
      </c>
      <c r="N15" s="0" t="n">
        <v>1</v>
      </c>
      <c r="O15" s="0" t="n">
        <f aca="false">IF(N15=5,I15,0)</f>
        <v>0</v>
      </c>
      <c r="Z15" s="0" t="n">
        <f aca="false">IF(AD15=0,J15,0)</f>
        <v>0</v>
      </c>
      <c r="AA15" s="0" t="n">
        <f aca="false">IF(AD15=15,J15,0)</f>
        <v>0</v>
      </c>
      <c r="AB15" s="0" t="n">
        <f aca="false">IF(AD15=21,J15,0)</f>
        <v>0</v>
      </c>
      <c r="AD15" s="0" t="n">
        <v>21</v>
      </c>
      <c r="AE15" s="0" t="n">
        <f aca="false">G15*AG15</f>
        <v>0</v>
      </c>
      <c r="AF15" s="0" t="n">
        <f aca="false">G15*(1-AG15)</f>
        <v>0</v>
      </c>
      <c r="AG15" s="0" t="n">
        <v>0.0056710775047259</v>
      </c>
      <c r="AM15" s="0" t="n">
        <f aca="false">F15*AE15</f>
        <v>0</v>
      </c>
      <c r="AN15" s="0" t="n">
        <f aca="false">F15*AF15</f>
        <v>0</v>
      </c>
      <c r="AO15" s="0" t="s">
        <v>49</v>
      </c>
      <c r="AP15" s="0" t="s">
        <v>50</v>
      </c>
      <c r="AQ15" s="27" t="s">
        <v>51</v>
      </c>
    </row>
    <row r="16" customFormat="false" ht="12.75" hidden="false" customHeight="true" outlineLevel="0" collapsed="false">
      <c r="C16" s="30" t="s">
        <v>56</v>
      </c>
      <c r="D16" s="31" t="s">
        <v>65</v>
      </c>
      <c r="E16" s="31"/>
      <c r="F16" s="31"/>
      <c r="G16" s="31"/>
      <c r="H16" s="31"/>
      <c r="I16" s="31"/>
      <c r="J16" s="31"/>
      <c r="K16" s="31"/>
      <c r="L16" s="31"/>
      <c r="M16" s="31"/>
    </row>
    <row r="17" customFormat="false" ht="12.75" hidden="false" customHeight="false" outlineLevel="0" collapsed="false">
      <c r="A17" s="1" t="s">
        <v>66</v>
      </c>
      <c r="B17" s="2" t="s">
        <v>40</v>
      </c>
      <c r="C17" s="2" t="s">
        <v>67</v>
      </c>
      <c r="D17" s="0" t="s">
        <v>68</v>
      </c>
      <c r="E17" s="0" t="s">
        <v>55</v>
      </c>
      <c r="F17" s="0" t="n">
        <v>60</v>
      </c>
      <c r="G17" s="0" t="n">
        <v>0</v>
      </c>
      <c r="H17" s="0" t="n">
        <f aca="false">F17*AE17</f>
        <v>0</v>
      </c>
      <c r="I17" s="0" t="n">
        <f aca="false">J17-H17</f>
        <v>0</v>
      </c>
      <c r="J17" s="0" t="n">
        <f aca="false">F17*G17</f>
        <v>0</v>
      </c>
      <c r="K17" s="0" t="n">
        <v>0</v>
      </c>
      <c r="L17" s="0" t="n">
        <f aca="false">F17*K17</f>
        <v>0</v>
      </c>
      <c r="M17" s="0" t="s">
        <v>48</v>
      </c>
      <c r="N17" s="0" t="n">
        <v>1</v>
      </c>
      <c r="O17" s="0" t="n">
        <f aca="false">IF(N17=5,I17,0)</f>
        <v>0</v>
      </c>
      <c r="Z17" s="0" t="n">
        <f aca="false">IF(AD17=0,J17,0)</f>
        <v>0</v>
      </c>
      <c r="AA17" s="0" t="n">
        <f aca="false">IF(AD17=15,J17,0)</f>
        <v>0</v>
      </c>
      <c r="AB17" s="0" t="n">
        <f aca="false">IF(AD17=21,J17,0)</f>
        <v>0</v>
      </c>
      <c r="AD17" s="0" t="n">
        <v>21</v>
      </c>
      <c r="AE17" s="0" t="n">
        <f aca="false">G17*AG17</f>
        <v>0</v>
      </c>
      <c r="AF17" s="0" t="n">
        <f aca="false">G17*(1-AG17)</f>
        <v>0</v>
      </c>
      <c r="AG17" s="0" t="n">
        <v>0</v>
      </c>
      <c r="AM17" s="0" t="n">
        <f aca="false">F17*AE17</f>
        <v>0</v>
      </c>
      <c r="AN17" s="0" t="n">
        <f aca="false">F17*AF17</f>
        <v>0</v>
      </c>
      <c r="AO17" s="0" t="s">
        <v>49</v>
      </c>
      <c r="AP17" s="0" t="s">
        <v>50</v>
      </c>
      <c r="AQ17" s="27" t="s">
        <v>51</v>
      </c>
    </row>
    <row r="18" customFormat="false" ht="12.75" hidden="false" customHeight="true" outlineLevel="0" collapsed="false">
      <c r="C18" s="30" t="s">
        <v>56</v>
      </c>
      <c r="D18" s="31" t="s">
        <v>69</v>
      </c>
      <c r="E18" s="31"/>
      <c r="F18" s="31"/>
      <c r="G18" s="31"/>
      <c r="H18" s="31"/>
      <c r="I18" s="31"/>
      <c r="J18" s="31"/>
      <c r="K18" s="31"/>
      <c r="L18" s="31"/>
      <c r="M18" s="31"/>
    </row>
    <row r="19" customFormat="false" ht="12.75" hidden="false" customHeight="false" outlineLevel="0" collapsed="false">
      <c r="A19" s="28"/>
      <c r="B19" s="29" t="s">
        <v>40</v>
      </c>
      <c r="C19" s="29" t="s">
        <v>70</v>
      </c>
      <c r="D19" s="27" t="s">
        <v>71</v>
      </c>
      <c r="E19" s="27"/>
      <c r="F19" s="27"/>
      <c r="G19" s="27"/>
      <c r="H19" s="27" t="n">
        <f aca="false">SUM(H20:H20)</f>
        <v>0</v>
      </c>
      <c r="I19" s="27" t="n">
        <f aca="false">SUM(I20:I20)</f>
        <v>0</v>
      </c>
      <c r="J19" s="27" t="n">
        <f aca="false">H19+I19</f>
        <v>0</v>
      </c>
      <c r="K19" s="27"/>
      <c r="L19" s="27" t="n">
        <f aca="false">SUM(L20:L20)</f>
        <v>0</v>
      </c>
      <c r="M19" s="27"/>
      <c r="P19" s="27" t="n">
        <f aca="false">IF(Q19="PR",J19,SUM(O20:O20))</f>
        <v>0</v>
      </c>
      <c r="Q19" s="27" t="s">
        <v>43</v>
      </c>
      <c r="R19" s="27" t="n">
        <f aca="false">IF(Q19="HS",H19,0)</f>
        <v>0</v>
      </c>
      <c r="S19" s="27" t="n">
        <f aca="false">IF(Q19="HS",I19-P19,0)</f>
        <v>0</v>
      </c>
      <c r="T19" s="27" t="n">
        <f aca="false">IF(Q19="PS",H19,0)</f>
        <v>0</v>
      </c>
      <c r="U19" s="27" t="n">
        <f aca="false">IF(Q19="PS",I19-P19,0)</f>
        <v>0</v>
      </c>
      <c r="V19" s="27" t="n">
        <f aca="false">IF(Q19="MP",H19,0)</f>
        <v>0</v>
      </c>
      <c r="W19" s="27" t="n">
        <f aca="false">IF(Q19="MP",I19-P19,0)</f>
        <v>0</v>
      </c>
      <c r="X19" s="27" t="n">
        <f aca="false">IF(Q19="OM",H19,0)</f>
        <v>0</v>
      </c>
      <c r="Y19" s="27" t="n">
        <v>19</v>
      </c>
      <c r="AI19" s="0" t="n">
        <f aca="false">SUM(Z20:Z20)</f>
        <v>0</v>
      </c>
      <c r="AJ19" s="0" t="n">
        <f aca="false">SUM(AA20:AA20)</f>
        <v>0</v>
      </c>
      <c r="AK19" s="0" t="n">
        <f aca="false">SUM(AB20:AB20)</f>
        <v>0</v>
      </c>
    </row>
    <row r="20" customFormat="false" ht="12.75" hidden="false" customHeight="false" outlineLevel="0" collapsed="false">
      <c r="A20" s="1" t="s">
        <v>72</v>
      </c>
      <c r="B20" s="2" t="s">
        <v>40</v>
      </c>
      <c r="C20" s="2" t="s">
        <v>73</v>
      </c>
      <c r="D20" s="0" t="s">
        <v>74</v>
      </c>
      <c r="E20" s="0" t="s">
        <v>75</v>
      </c>
      <c r="F20" s="0" t="n">
        <v>0.6</v>
      </c>
      <c r="G20" s="0" t="n">
        <v>0</v>
      </c>
      <c r="H20" s="0" t="n">
        <f aca="false">F20*AE20</f>
        <v>0</v>
      </c>
      <c r="I20" s="0" t="n">
        <f aca="false">J20-H20</f>
        <v>0</v>
      </c>
      <c r="J20" s="0" t="n">
        <f aca="false">F20*G20</f>
        <v>0</v>
      </c>
      <c r="K20" s="0" t="n">
        <v>0</v>
      </c>
      <c r="L20" s="0" t="n">
        <f aca="false">F20*K20</f>
        <v>0</v>
      </c>
      <c r="M20" s="0" t="s">
        <v>48</v>
      </c>
      <c r="N20" s="0" t="n">
        <v>1</v>
      </c>
      <c r="O20" s="0" t="n">
        <f aca="false">IF(N20=5,I20,0)</f>
        <v>0</v>
      </c>
      <c r="Z20" s="0" t="n">
        <f aca="false">IF(AD20=0,J20,0)</f>
        <v>0</v>
      </c>
      <c r="AA20" s="0" t="n">
        <f aca="false">IF(AD20=15,J20,0)</f>
        <v>0</v>
      </c>
      <c r="AB20" s="0" t="n">
        <f aca="false">IF(AD20=21,J20,0)</f>
        <v>0</v>
      </c>
      <c r="AD20" s="0" t="n">
        <v>21</v>
      </c>
      <c r="AE20" s="0" t="n">
        <f aca="false">G20*AG20</f>
        <v>0</v>
      </c>
      <c r="AF20" s="0" t="n">
        <f aca="false">G20*(1-AG20)</f>
        <v>0</v>
      </c>
      <c r="AG20" s="0" t="n">
        <v>0</v>
      </c>
      <c r="AM20" s="0" t="n">
        <f aca="false">F20*AE20</f>
        <v>0</v>
      </c>
      <c r="AN20" s="0" t="n">
        <f aca="false">F20*AF20</f>
        <v>0</v>
      </c>
      <c r="AO20" s="0" t="s">
        <v>76</v>
      </c>
      <c r="AP20" s="0" t="s">
        <v>50</v>
      </c>
      <c r="AQ20" s="27" t="s">
        <v>51</v>
      </c>
    </row>
    <row r="21" customFormat="false" ht="12.75" hidden="false" customHeight="true" outlineLevel="0" collapsed="false">
      <c r="C21" s="30" t="s">
        <v>56</v>
      </c>
      <c r="D21" s="31" t="s">
        <v>77</v>
      </c>
      <c r="E21" s="31"/>
      <c r="F21" s="31"/>
      <c r="G21" s="31"/>
      <c r="H21" s="31"/>
      <c r="I21" s="31"/>
      <c r="J21" s="31"/>
      <c r="K21" s="31"/>
      <c r="L21" s="31"/>
      <c r="M21" s="31"/>
    </row>
    <row r="22" customFormat="false" ht="12.75" hidden="false" customHeight="false" outlineLevel="0" collapsed="false">
      <c r="A22" s="28"/>
      <c r="B22" s="29" t="s">
        <v>40</v>
      </c>
      <c r="C22" s="29" t="s">
        <v>78</v>
      </c>
      <c r="D22" s="27" t="s">
        <v>79</v>
      </c>
      <c r="E22" s="27"/>
      <c r="F22" s="27"/>
      <c r="G22" s="27"/>
      <c r="H22" s="27" t="n">
        <f aca="false">SUM(H23:H23)</f>
        <v>0</v>
      </c>
      <c r="I22" s="27" t="n">
        <f aca="false">SUM(I23:I23)</f>
        <v>0</v>
      </c>
      <c r="J22" s="27" t="n">
        <f aca="false">H22+I22</f>
        <v>0</v>
      </c>
      <c r="K22" s="27"/>
      <c r="L22" s="27" t="n">
        <f aca="false">SUM(L23:L23)</f>
        <v>0</v>
      </c>
      <c r="M22" s="27"/>
      <c r="P22" s="27" t="n">
        <f aca="false">IF(Q22="PR",J22,SUM(O23:O23))</f>
        <v>0</v>
      </c>
      <c r="Q22" s="27"/>
      <c r="R22" s="27" t="n">
        <f aca="false">IF(Q22="HS",H22,0)</f>
        <v>0</v>
      </c>
      <c r="S22" s="27" t="n">
        <f aca="false">IF(Q22="HS",I22-P22,0)</f>
        <v>0</v>
      </c>
      <c r="T22" s="27" t="n">
        <f aca="false">IF(Q22="PS",H22,0)</f>
        <v>0</v>
      </c>
      <c r="U22" s="27" t="n">
        <f aca="false">IF(Q22="PS",I22-P22,0)</f>
        <v>0</v>
      </c>
      <c r="V22" s="27" t="n">
        <f aca="false">IF(Q22="MP",H22,0)</f>
        <v>0</v>
      </c>
      <c r="W22" s="27" t="n">
        <f aca="false">IF(Q22="MP",I22-P22,0)</f>
        <v>0</v>
      </c>
      <c r="X22" s="27" t="n">
        <f aca="false">IF(Q22="OM",H22,0)</f>
        <v>0</v>
      </c>
      <c r="Y22" s="27" t="s">
        <v>78</v>
      </c>
      <c r="AI22" s="0" t="n">
        <f aca="false">SUM(Z23:Z23)</f>
        <v>0</v>
      </c>
      <c r="AJ22" s="0" t="n">
        <f aca="false">SUM(AA23:AA23)</f>
        <v>0</v>
      </c>
      <c r="AK22" s="0" t="n">
        <f aca="false">SUM(AB23:AB23)</f>
        <v>0</v>
      </c>
    </row>
    <row r="23" customFormat="false" ht="12.75" hidden="false" customHeight="false" outlineLevel="0" collapsed="false">
      <c r="A23" s="1" t="s">
        <v>80</v>
      </c>
      <c r="B23" s="2" t="s">
        <v>40</v>
      </c>
      <c r="C23" s="2" t="s">
        <v>81</v>
      </c>
      <c r="D23" s="0" t="s">
        <v>82</v>
      </c>
      <c r="E23" s="0" t="s">
        <v>75</v>
      </c>
      <c r="F23" s="0" t="n">
        <v>1.2</v>
      </c>
      <c r="G23" s="0" t="n">
        <v>0</v>
      </c>
      <c r="H23" s="0" t="n">
        <f aca="false">F23*AE23</f>
        <v>0</v>
      </c>
      <c r="I23" s="0" t="n">
        <f aca="false">J23-H23</f>
        <v>0</v>
      </c>
      <c r="J23" s="0" t="n">
        <f aca="false">F23*G23</f>
        <v>0</v>
      </c>
      <c r="K23" s="0" t="n">
        <v>0</v>
      </c>
      <c r="L23" s="0" t="n">
        <f aca="false">F23*K23</f>
        <v>0</v>
      </c>
      <c r="M23" s="0" t="s">
        <v>48</v>
      </c>
      <c r="N23" s="0" t="n">
        <v>5</v>
      </c>
      <c r="O23" s="0" t="n">
        <f aca="false">IF(N23=5,I23,0)</f>
        <v>0</v>
      </c>
      <c r="Z23" s="0" t="n">
        <f aca="false">IF(AD23=0,J23,0)</f>
        <v>0</v>
      </c>
      <c r="AA23" s="0" t="n">
        <f aca="false">IF(AD23=15,J23,0)</f>
        <v>0</v>
      </c>
      <c r="AB23" s="0" t="n">
        <f aca="false">IF(AD23=21,J23,0)</f>
        <v>0</v>
      </c>
      <c r="AD23" s="0" t="n">
        <v>21</v>
      </c>
      <c r="AE23" s="0" t="n">
        <f aca="false">G23*AG23</f>
        <v>0</v>
      </c>
      <c r="AF23" s="0" t="n">
        <f aca="false">G23*(1-AG23)</f>
        <v>0</v>
      </c>
      <c r="AG23" s="0" t="n">
        <v>0</v>
      </c>
      <c r="AM23" s="0" t="n">
        <f aca="false">F23*AE23</f>
        <v>0</v>
      </c>
      <c r="AN23" s="0" t="n">
        <f aca="false">F23*AF23</f>
        <v>0</v>
      </c>
      <c r="AO23" s="0" t="s">
        <v>83</v>
      </c>
      <c r="AP23" s="0" t="s">
        <v>84</v>
      </c>
      <c r="AQ23" s="27" t="s">
        <v>51</v>
      </c>
    </row>
    <row r="24" customFormat="false" ht="12.75" hidden="false" customHeight="true" outlineLevel="0" collapsed="false">
      <c r="C24" s="30" t="s">
        <v>56</v>
      </c>
      <c r="D24" s="31" t="s">
        <v>85</v>
      </c>
      <c r="E24" s="31"/>
      <c r="F24" s="31"/>
      <c r="G24" s="31"/>
      <c r="H24" s="31"/>
      <c r="I24" s="31"/>
      <c r="J24" s="31"/>
      <c r="K24" s="31"/>
      <c r="L24" s="31"/>
      <c r="M24" s="31"/>
    </row>
    <row r="25" customFormat="false" ht="12.75" hidden="false" customHeight="false" outlineLevel="0" collapsed="false">
      <c r="A25" s="28"/>
      <c r="B25" s="29" t="s">
        <v>40</v>
      </c>
      <c r="C25" s="29" t="s">
        <v>86</v>
      </c>
      <c r="D25" s="27" t="s">
        <v>87</v>
      </c>
      <c r="E25" s="27"/>
      <c r="F25" s="27"/>
      <c r="G25" s="27"/>
      <c r="H25" s="27" t="n">
        <f aca="false">SUM(H26:H26)</f>
        <v>0</v>
      </c>
      <c r="I25" s="27" t="n">
        <f aca="false">SUM(I26:I26)</f>
        <v>0</v>
      </c>
      <c r="J25" s="27" t="n">
        <f aca="false">H25+I25</f>
        <v>0</v>
      </c>
      <c r="K25" s="27"/>
      <c r="L25" s="27" t="n">
        <f aca="false">SUM(L26:L26)</f>
        <v>0</v>
      </c>
      <c r="M25" s="27"/>
      <c r="P25" s="27" t="n">
        <f aca="false">IF(Q25="PR",J25,SUM(O26:O26))</f>
        <v>0</v>
      </c>
      <c r="Q25" s="27"/>
      <c r="R25" s="27" t="n">
        <f aca="false">IF(Q25="HS",H25,0)</f>
        <v>0</v>
      </c>
      <c r="S25" s="27" t="n">
        <f aca="false">IF(Q25="HS",I25-P25,0)</f>
        <v>0</v>
      </c>
      <c r="T25" s="27" t="n">
        <f aca="false">IF(Q25="PS",H25,0)</f>
        <v>0</v>
      </c>
      <c r="U25" s="27" t="n">
        <f aca="false">IF(Q25="PS",I25-P25,0)</f>
        <v>0</v>
      </c>
      <c r="V25" s="27" t="n">
        <f aca="false">IF(Q25="MP",H25,0)</f>
        <v>0</v>
      </c>
      <c r="W25" s="27" t="n">
        <f aca="false">IF(Q25="MP",I25-P25,0)</f>
        <v>0</v>
      </c>
      <c r="X25" s="27" t="n">
        <f aca="false">IF(Q25="OM",H25,0)</f>
        <v>0</v>
      </c>
      <c r="Y25" s="27" t="s">
        <v>86</v>
      </c>
      <c r="AI25" s="0" t="n">
        <f aca="false">SUM(Z26:Z26)</f>
        <v>0</v>
      </c>
      <c r="AJ25" s="0" t="n">
        <f aca="false">SUM(AA26:AA26)</f>
        <v>0</v>
      </c>
      <c r="AK25" s="0" t="n">
        <f aca="false">SUM(AB26:AB26)</f>
        <v>0</v>
      </c>
    </row>
    <row r="26" customFormat="false" ht="12.75" hidden="false" customHeight="false" outlineLevel="0" collapsed="false">
      <c r="A26" s="1" t="s">
        <v>88</v>
      </c>
      <c r="B26" s="2" t="s">
        <v>40</v>
      </c>
      <c r="C26" s="2" t="s">
        <v>86</v>
      </c>
      <c r="D26" s="0" t="s">
        <v>89</v>
      </c>
      <c r="F26" s="0" t="n">
        <v>192</v>
      </c>
      <c r="G26" s="0" t="n">
        <v>0</v>
      </c>
      <c r="H26" s="0" t="n">
        <f aca="false">F26*AE26</f>
        <v>0</v>
      </c>
      <c r="I26" s="0" t="n">
        <f aca="false">J26-H26</f>
        <v>0</v>
      </c>
      <c r="J26" s="0" t="n">
        <f aca="false">F26*G26</f>
        <v>0</v>
      </c>
      <c r="K26" s="0" t="n">
        <v>0</v>
      </c>
      <c r="L26" s="0" t="n">
        <f aca="false">F26*K26</f>
        <v>0</v>
      </c>
      <c r="N26" s="0" t="n">
        <v>1</v>
      </c>
      <c r="O26" s="0" t="n">
        <f aca="false">IF(N26=5,I26,0)</f>
        <v>0</v>
      </c>
      <c r="Z26" s="0" t="n">
        <f aca="false">IF(AD26=0,J26,0)</f>
        <v>0</v>
      </c>
      <c r="AA26" s="0" t="n">
        <f aca="false">IF(AD26=15,J26,0)</f>
        <v>0</v>
      </c>
      <c r="AB26" s="0" t="n">
        <f aca="false">IF(AD26=21,J26,0)</f>
        <v>0</v>
      </c>
      <c r="AD26" s="0" t="n">
        <v>21</v>
      </c>
      <c r="AE26" s="0" t="n">
        <f aca="false">G26*AG26</f>
        <v>0</v>
      </c>
      <c r="AF26" s="0" t="n">
        <f aca="false">G26*(1-AG26)</f>
        <v>0</v>
      </c>
      <c r="AG26" s="0" t="n">
        <v>1</v>
      </c>
      <c r="AM26" s="0" t="n">
        <f aca="false">F26*AE26</f>
        <v>0</v>
      </c>
      <c r="AN26" s="0" t="n">
        <f aca="false">F26*AF26</f>
        <v>0</v>
      </c>
      <c r="AO26" s="0" t="s">
        <v>90</v>
      </c>
      <c r="AP26" s="0" t="s">
        <v>84</v>
      </c>
      <c r="AQ26" s="27" t="s">
        <v>51</v>
      </c>
    </row>
    <row r="27" customFormat="false" ht="12.75" hidden="false" customHeight="false" outlineLevel="0" collapsed="false">
      <c r="A27" s="28"/>
      <c r="B27" s="29" t="s">
        <v>40</v>
      </c>
      <c r="C27" s="29" t="s">
        <v>91</v>
      </c>
      <c r="D27" s="27" t="s">
        <v>92</v>
      </c>
      <c r="E27" s="27"/>
      <c r="F27" s="27"/>
      <c r="G27" s="27"/>
      <c r="H27" s="27" t="n">
        <f aca="false">SUM(H28:H33)</f>
        <v>0</v>
      </c>
      <c r="I27" s="27" t="n">
        <f aca="false">SUM(I28:I33)</f>
        <v>0</v>
      </c>
      <c r="J27" s="27" t="n">
        <f aca="false">H27+I27</f>
        <v>0</v>
      </c>
      <c r="K27" s="27"/>
      <c r="L27" s="27" t="n">
        <f aca="false">SUM(L28:L33)</f>
        <v>0</v>
      </c>
      <c r="M27" s="27"/>
      <c r="P27" s="27" t="n">
        <f aca="false">IF(Q27="PR",J27,SUM(O28:O33))</f>
        <v>0</v>
      </c>
      <c r="Q27" s="27"/>
      <c r="R27" s="27" t="n">
        <f aca="false">IF(Q27="HS",H27,0)</f>
        <v>0</v>
      </c>
      <c r="S27" s="27" t="n">
        <f aca="false">IF(Q27="HS",I27-P27,0)</f>
        <v>0</v>
      </c>
      <c r="T27" s="27" t="n">
        <f aca="false">IF(Q27="PS",H27,0)</f>
        <v>0</v>
      </c>
      <c r="U27" s="27" t="n">
        <f aca="false">IF(Q27="PS",I27-P27,0)</f>
        <v>0</v>
      </c>
      <c r="V27" s="27" t="n">
        <f aca="false">IF(Q27="MP",H27,0)</f>
        <v>0</v>
      </c>
      <c r="W27" s="27" t="n">
        <f aca="false">IF(Q27="MP",I27-P27,0)</f>
        <v>0</v>
      </c>
      <c r="X27" s="27" t="n">
        <f aca="false">IF(Q27="OM",H27,0)</f>
        <v>0</v>
      </c>
      <c r="Y27" s="27" t="s">
        <v>91</v>
      </c>
      <c r="AI27" s="0" t="n">
        <f aca="false">SUM(Z28:Z33)</f>
        <v>0</v>
      </c>
      <c r="AJ27" s="0" t="n">
        <f aca="false">SUM(AA28:AA33)</f>
        <v>0</v>
      </c>
      <c r="AK27" s="0" t="n">
        <f aca="false">SUM(AB28:AB33)</f>
        <v>0</v>
      </c>
    </row>
    <row r="28" customFormat="false" ht="12.75" hidden="false" customHeight="false" outlineLevel="0" collapsed="false">
      <c r="A28" s="1" t="s">
        <v>93</v>
      </c>
      <c r="B28" s="2" t="s">
        <v>40</v>
      </c>
      <c r="C28" s="2" t="s">
        <v>91</v>
      </c>
      <c r="D28" s="0" t="s">
        <v>94</v>
      </c>
      <c r="E28" s="0" t="s">
        <v>55</v>
      </c>
      <c r="F28" s="0" t="n">
        <v>60</v>
      </c>
      <c r="G28" s="0" t="n">
        <v>0</v>
      </c>
      <c r="H28" s="0" t="n">
        <f aca="false">F28*AE28</f>
        <v>0</v>
      </c>
      <c r="I28" s="0" t="n">
        <f aca="false">J28-H28</f>
        <v>0</v>
      </c>
      <c r="J28" s="0" t="n">
        <f aca="false">F28*G28</f>
        <v>0</v>
      </c>
      <c r="K28" s="0" t="n">
        <v>0</v>
      </c>
      <c r="L28" s="0" t="n">
        <f aca="false">F28*K28</f>
        <v>0</v>
      </c>
      <c r="N28" s="0" t="n">
        <v>1</v>
      </c>
      <c r="O28" s="0" t="n">
        <f aca="false">IF(N28=5,I28,0)</f>
        <v>0</v>
      </c>
      <c r="Z28" s="0" t="n">
        <f aca="false">IF(AD28=0,J28,0)</f>
        <v>0</v>
      </c>
      <c r="AA28" s="0" t="n">
        <f aca="false">IF(AD28=15,J28,0)</f>
        <v>0</v>
      </c>
      <c r="AB28" s="0" t="n">
        <f aca="false">IF(AD28=21,J28,0)</f>
        <v>0</v>
      </c>
      <c r="AD28" s="0" t="n">
        <v>21</v>
      </c>
      <c r="AE28" s="0" t="n">
        <f aca="false">G28*AG28</f>
        <v>0</v>
      </c>
      <c r="AF28" s="0" t="n">
        <f aca="false">G28*(1-AG28)</f>
        <v>0</v>
      </c>
      <c r="AG28" s="0" t="n">
        <v>1</v>
      </c>
      <c r="AM28" s="0" t="n">
        <f aca="false">F28*AE28</f>
        <v>0</v>
      </c>
      <c r="AN28" s="0" t="n">
        <f aca="false">F28*AF28</f>
        <v>0</v>
      </c>
      <c r="AO28" s="0" t="s">
        <v>95</v>
      </c>
      <c r="AP28" s="0" t="s">
        <v>84</v>
      </c>
      <c r="AQ28" s="27" t="s">
        <v>51</v>
      </c>
    </row>
    <row r="29" customFormat="false" ht="12.75" hidden="false" customHeight="true" outlineLevel="0" collapsed="false">
      <c r="C29" s="30" t="s">
        <v>56</v>
      </c>
      <c r="D29" s="31" t="s">
        <v>96</v>
      </c>
      <c r="E29" s="31"/>
      <c r="F29" s="31"/>
      <c r="G29" s="31"/>
      <c r="H29" s="31"/>
      <c r="I29" s="31"/>
      <c r="J29" s="31"/>
      <c r="K29" s="31"/>
      <c r="L29" s="31"/>
      <c r="M29" s="31"/>
    </row>
    <row r="30" customFormat="false" ht="12.75" hidden="false" customHeight="false" outlineLevel="0" collapsed="false">
      <c r="A30" s="1" t="s">
        <v>97</v>
      </c>
      <c r="B30" s="2" t="s">
        <v>40</v>
      </c>
      <c r="C30" s="2" t="s">
        <v>98</v>
      </c>
      <c r="D30" s="0" t="s">
        <v>99</v>
      </c>
      <c r="E30" s="0" t="s">
        <v>100</v>
      </c>
      <c r="F30" s="0" t="n">
        <v>192</v>
      </c>
      <c r="G30" s="0" t="n">
        <v>0</v>
      </c>
      <c r="H30" s="0" t="n">
        <f aca="false">F30*AE30</f>
        <v>0</v>
      </c>
      <c r="I30" s="0" t="n">
        <f aca="false">J30-H30</f>
        <v>0</v>
      </c>
      <c r="J30" s="0" t="n">
        <f aca="false">F30*G30</f>
        <v>0</v>
      </c>
      <c r="K30" s="0" t="n">
        <v>0</v>
      </c>
      <c r="L30" s="0" t="n">
        <f aca="false">F30*K30</f>
        <v>0</v>
      </c>
      <c r="N30" s="0" t="n">
        <v>1</v>
      </c>
      <c r="O30" s="0" t="n">
        <f aca="false">IF(N30=5,I30,0)</f>
        <v>0</v>
      </c>
      <c r="Z30" s="0" t="n">
        <f aca="false">IF(AD30=0,J30,0)</f>
        <v>0</v>
      </c>
      <c r="AA30" s="0" t="n">
        <f aca="false">IF(AD30=15,J30,0)</f>
        <v>0</v>
      </c>
      <c r="AB30" s="0" t="n">
        <f aca="false">IF(AD30=21,J30,0)</f>
        <v>0</v>
      </c>
      <c r="AD30" s="0" t="n">
        <v>21</v>
      </c>
      <c r="AE30" s="0" t="n">
        <f aca="false">G30*AG30</f>
        <v>0</v>
      </c>
      <c r="AF30" s="0" t="n">
        <f aca="false">G30*(1-AG30)</f>
        <v>0</v>
      </c>
      <c r="AG30" s="0" t="n">
        <v>1</v>
      </c>
      <c r="AM30" s="0" t="n">
        <f aca="false">F30*AE30</f>
        <v>0</v>
      </c>
      <c r="AN30" s="0" t="n">
        <f aca="false">F30*AF30</f>
        <v>0</v>
      </c>
      <c r="AO30" s="0" t="s">
        <v>95</v>
      </c>
      <c r="AP30" s="0" t="s">
        <v>84</v>
      </c>
      <c r="AQ30" s="27" t="s">
        <v>51</v>
      </c>
    </row>
    <row r="31" customFormat="false" ht="12.75" hidden="false" customHeight="true" outlineLevel="0" collapsed="false">
      <c r="C31" s="30" t="s">
        <v>56</v>
      </c>
      <c r="D31" s="31" t="s">
        <v>101</v>
      </c>
      <c r="E31" s="31"/>
      <c r="F31" s="31"/>
      <c r="G31" s="31"/>
      <c r="H31" s="31"/>
      <c r="I31" s="31"/>
      <c r="J31" s="31"/>
      <c r="K31" s="31"/>
      <c r="L31" s="31"/>
      <c r="M31" s="31"/>
    </row>
    <row r="32" customFormat="false" ht="12.75" hidden="false" customHeight="false" outlineLevel="0" collapsed="false">
      <c r="A32" s="1" t="s">
        <v>102</v>
      </c>
      <c r="B32" s="2" t="s">
        <v>40</v>
      </c>
      <c r="C32" s="2" t="s">
        <v>103</v>
      </c>
      <c r="D32" s="0" t="s">
        <v>104</v>
      </c>
      <c r="E32" s="0" t="s">
        <v>105</v>
      </c>
      <c r="F32" s="0" t="n">
        <v>1.2</v>
      </c>
      <c r="G32" s="0" t="n">
        <v>0</v>
      </c>
      <c r="H32" s="0" t="n">
        <f aca="false">F32*AE32</f>
        <v>0</v>
      </c>
      <c r="I32" s="0" t="n">
        <f aca="false">J32-H32</f>
        <v>0</v>
      </c>
      <c r="J32" s="0" t="n">
        <f aca="false">F32*G32</f>
        <v>0</v>
      </c>
      <c r="K32" s="0" t="n">
        <v>0</v>
      </c>
      <c r="L32" s="0" t="n">
        <f aca="false">F32*K32</f>
        <v>0</v>
      </c>
      <c r="N32" s="0" t="n">
        <v>1</v>
      </c>
      <c r="O32" s="0" t="n">
        <f aca="false">IF(N32=5,I32,0)</f>
        <v>0</v>
      </c>
      <c r="Z32" s="0" t="n">
        <f aca="false">IF(AD32=0,J32,0)</f>
        <v>0</v>
      </c>
      <c r="AA32" s="0" t="n">
        <f aca="false">IF(AD32=15,J32,0)</f>
        <v>0</v>
      </c>
      <c r="AB32" s="0" t="n">
        <f aca="false">IF(AD32=21,J32,0)</f>
        <v>0</v>
      </c>
      <c r="AD32" s="0" t="n">
        <v>21</v>
      </c>
      <c r="AE32" s="0" t="n">
        <f aca="false">G32*AG32</f>
        <v>0</v>
      </c>
      <c r="AF32" s="0" t="n">
        <f aca="false">G32*(1-AG32)</f>
        <v>0</v>
      </c>
      <c r="AG32" s="0" t="n">
        <v>1</v>
      </c>
      <c r="AM32" s="0" t="n">
        <f aca="false">F32*AE32</f>
        <v>0</v>
      </c>
      <c r="AN32" s="0" t="n">
        <f aca="false">F32*AF32</f>
        <v>0</v>
      </c>
      <c r="AO32" s="0" t="s">
        <v>95</v>
      </c>
      <c r="AP32" s="0" t="s">
        <v>84</v>
      </c>
      <c r="AQ32" s="27" t="s">
        <v>51</v>
      </c>
    </row>
    <row r="33" customFormat="false" ht="12.75" hidden="false" customHeight="false" outlineLevel="0" collapsed="false">
      <c r="A33" s="1" t="s">
        <v>106</v>
      </c>
      <c r="B33" s="2" t="s">
        <v>40</v>
      </c>
      <c r="C33" s="2" t="s">
        <v>107</v>
      </c>
      <c r="D33" s="0" t="s">
        <v>108</v>
      </c>
      <c r="E33" s="0" t="s">
        <v>55</v>
      </c>
      <c r="F33" s="0" t="n">
        <v>60</v>
      </c>
      <c r="G33" s="0" t="n">
        <v>0</v>
      </c>
      <c r="H33" s="0" t="n">
        <f aca="false">F33*AE33</f>
        <v>0</v>
      </c>
      <c r="I33" s="0" t="n">
        <f aca="false">J33-H33</f>
        <v>0</v>
      </c>
      <c r="J33" s="0" t="n">
        <f aca="false">F33*G33</f>
        <v>0</v>
      </c>
      <c r="K33" s="0" t="n">
        <v>0</v>
      </c>
      <c r="L33" s="0" t="n">
        <f aca="false">F33*K33</f>
        <v>0</v>
      </c>
      <c r="N33" s="0" t="n">
        <v>1</v>
      </c>
      <c r="O33" s="0" t="n">
        <f aca="false">IF(N33=5,I33,0)</f>
        <v>0</v>
      </c>
      <c r="Z33" s="0" t="n">
        <f aca="false">IF(AD33=0,J33,0)</f>
        <v>0</v>
      </c>
      <c r="AA33" s="0" t="n">
        <f aca="false">IF(AD33=15,J33,0)</f>
        <v>0</v>
      </c>
      <c r="AB33" s="0" t="n">
        <f aca="false">IF(AD33=21,J33,0)</f>
        <v>0</v>
      </c>
      <c r="AD33" s="0" t="n">
        <v>21</v>
      </c>
      <c r="AE33" s="0" t="n">
        <f aca="false">G33*AG33</f>
        <v>0</v>
      </c>
      <c r="AF33" s="0" t="n">
        <f aca="false">G33*(1-AG33)</f>
        <v>0</v>
      </c>
      <c r="AG33" s="0" t="n">
        <v>1</v>
      </c>
      <c r="AM33" s="0" t="n">
        <f aca="false">F33*AE33</f>
        <v>0</v>
      </c>
      <c r="AN33" s="0" t="n">
        <f aca="false">F33*AF33</f>
        <v>0</v>
      </c>
      <c r="AO33" s="0" t="s">
        <v>95</v>
      </c>
      <c r="AP33" s="0" t="s">
        <v>84</v>
      </c>
      <c r="AQ33" s="27" t="s">
        <v>51</v>
      </c>
    </row>
    <row r="34" customFormat="false" ht="25.5" hidden="false" customHeight="true" outlineLevel="0" collapsed="false">
      <c r="C34" s="30" t="s">
        <v>56</v>
      </c>
      <c r="D34" s="31" t="s">
        <v>109</v>
      </c>
      <c r="E34" s="31"/>
      <c r="F34" s="31"/>
      <c r="G34" s="31"/>
      <c r="H34" s="31"/>
      <c r="I34" s="31"/>
      <c r="J34" s="31"/>
      <c r="K34" s="31"/>
      <c r="L34" s="31"/>
      <c r="M34" s="31"/>
    </row>
    <row r="35" customFormat="false" ht="12.75" hidden="false" customHeight="false" outlineLevel="0" collapsed="false">
      <c r="A35" s="28"/>
      <c r="B35" s="29" t="s">
        <v>40</v>
      </c>
      <c r="C35" s="29"/>
      <c r="D35" s="27" t="s">
        <v>110</v>
      </c>
      <c r="E35" s="27"/>
      <c r="F35" s="27"/>
      <c r="G35" s="27"/>
      <c r="H35" s="27" t="n">
        <f aca="false">SUM(H36:H44)</f>
        <v>0</v>
      </c>
      <c r="I35" s="27" t="n">
        <f aca="false">SUM(I36:I44)</f>
        <v>0</v>
      </c>
      <c r="J35" s="27" t="n">
        <f aca="false">H35+I35</f>
        <v>0</v>
      </c>
      <c r="K35" s="27"/>
      <c r="L35" s="27" t="n">
        <f aca="false">SUM(L36:L44)</f>
        <v>0.006024</v>
      </c>
      <c r="M35" s="27"/>
      <c r="P35" s="27" t="n">
        <f aca="false">IF(Q35="PR",J35,SUM(O36:O44))</f>
        <v>0</v>
      </c>
      <c r="Q35" s="27" t="s">
        <v>111</v>
      </c>
      <c r="R35" s="27" t="n">
        <f aca="false">IF(Q35="HS",H35,0)</f>
        <v>0</v>
      </c>
      <c r="S35" s="27" t="n">
        <f aca="false">IF(Q35="HS",I35-P35,0)</f>
        <v>0</v>
      </c>
      <c r="T35" s="27" t="n">
        <f aca="false">IF(Q35="PS",H35,0)</f>
        <v>0</v>
      </c>
      <c r="U35" s="27" t="n">
        <f aca="false">IF(Q35="PS",I35-P35,0)</f>
        <v>0</v>
      </c>
      <c r="V35" s="27" t="n">
        <f aca="false">IF(Q35="MP",H35,0)</f>
        <v>0</v>
      </c>
      <c r="W35" s="27" t="n">
        <f aca="false">IF(Q35="MP",I35-P35,0)</f>
        <v>0</v>
      </c>
      <c r="X35" s="27" t="n">
        <f aca="false">IF(Q35="OM",H35,0)</f>
        <v>0</v>
      </c>
      <c r="Y35" s="27" t="s">
        <v>112</v>
      </c>
      <c r="AI35" s="0" t="n">
        <f aca="false">SUM(Z36:Z44)</f>
        <v>0</v>
      </c>
      <c r="AJ35" s="0" t="n">
        <f aca="false">SUM(AA36:AA44)</f>
        <v>0</v>
      </c>
      <c r="AK35" s="0" t="n">
        <f aca="false">SUM(AB36:AB44)</f>
        <v>0</v>
      </c>
    </row>
    <row r="36" customFormat="false" ht="12.75" hidden="false" customHeight="false" outlineLevel="0" collapsed="false">
      <c r="A36" s="1" t="s">
        <v>113</v>
      </c>
      <c r="B36" s="2" t="s">
        <v>40</v>
      </c>
      <c r="C36" s="2" t="s">
        <v>114</v>
      </c>
      <c r="D36" s="0" t="s">
        <v>115</v>
      </c>
      <c r="E36" s="0" t="s">
        <v>116</v>
      </c>
      <c r="F36" s="0" t="n">
        <v>6</v>
      </c>
      <c r="G36" s="0" t="n">
        <v>0</v>
      </c>
      <c r="H36" s="0" t="n">
        <f aca="false">F36*AE36</f>
        <v>0</v>
      </c>
      <c r="I36" s="0" t="n">
        <f aca="false">J36-H36</f>
        <v>0</v>
      </c>
      <c r="J36" s="0" t="n">
        <f aca="false">F36*G36</f>
        <v>0</v>
      </c>
      <c r="K36" s="0" t="n">
        <v>0.001</v>
      </c>
      <c r="L36" s="0" t="n">
        <f aca="false">F36*K36</f>
        <v>0.006</v>
      </c>
      <c r="M36" s="0" t="s">
        <v>48</v>
      </c>
      <c r="N36" s="0" t="n">
        <v>1</v>
      </c>
      <c r="O36" s="0" t="n">
        <f aca="false">IF(N36=5,I36,0)</f>
        <v>0</v>
      </c>
      <c r="Z36" s="0" t="n">
        <f aca="false">IF(AD36=0,J36,0)</f>
        <v>0</v>
      </c>
      <c r="AA36" s="0" t="n">
        <f aca="false">IF(AD36=15,J36,0)</f>
        <v>0</v>
      </c>
      <c r="AB36" s="0" t="n">
        <f aca="false">IF(AD36=21,J36,0)</f>
        <v>0</v>
      </c>
      <c r="AD36" s="0" t="n">
        <v>21</v>
      </c>
      <c r="AE36" s="0" t="n">
        <f aca="false">G36*AG36</f>
        <v>0</v>
      </c>
      <c r="AF36" s="0" t="n">
        <f aca="false">G36*(1-AG36)</f>
        <v>0</v>
      </c>
      <c r="AG36" s="0" t="n">
        <v>1</v>
      </c>
      <c r="AM36" s="0" t="n">
        <f aca="false">F36*AE36</f>
        <v>0</v>
      </c>
      <c r="AN36" s="0" t="n">
        <f aca="false">F36*AF36</f>
        <v>0</v>
      </c>
      <c r="AO36" s="0" t="s">
        <v>117</v>
      </c>
      <c r="AP36" s="0" t="s">
        <v>118</v>
      </c>
      <c r="AQ36" s="27" t="s">
        <v>51</v>
      </c>
    </row>
    <row r="37" customFormat="false" ht="25.5" hidden="false" customHeight="true" outlineLevel="0" collapsed="false">
      <c r="C37" s="30" t="s">
        <v>119</v>
      </c>
      <c r="D37" s="31" t="s">
        <v>120</v>
      </c>
      <c r="E37" s="31"/>
      <c r="F37" s="31"/>
      <c r="G37" s="31"/>
      <c r="H37" s="31"/>
      <c r="I37" s="31"/>
      <c r="J37" s="31"/>
      <c r="K37" s="31"/>
      <c r="L37" s="31"/>
      <c r="M37" s="31"/>
    </row>
    <row r="38" customFormat="false" ht="12.75" hidden="false" customHeight="true" outlineLevel="0" collapsed="false">
      <c r="C38" s="30" t="s">
        <v>56</v>
      </c>
      <c r="D38" s="31" t="s">
        <v>121</v>
      </c>
      <c r="E38" s="31"/>
      <c r="F38" s="31"/>
      <c r="G38" s="31"/>
      <c r="H38" s="31"/>
      <c r="I38" s="31"/>
      <c r="J38" s="31"/>
      <c r="K38" s="31"/>
      <c r="L38" s="31"/>
      <c r="M38" s="31"/>
    </row>
    <row r="39" customFormat="false" ht="12.75" hidden="false" customHeight="false" outlineLevel="0" collapsed="false">
      <c r="A39" s="1" t="s">
        <v>122</v>
      </c>
      <c r="B39" s="2" t="s">
        <v>40</v>
      </c>
      <c r="C39" s="2" t="s">
        <v>123</v>
      </c>
      <c r="D39" s="0" t="s">
        <v>124</v>
      </c>
      <c r="E39" s="0" t="s">
        <v>125</v>
      </c>
      <c r="F39" s="0" t="n">
        <v>0.024</v>
      </c>
      <c r="G39" s="0" t="n">
        <v>0</v>
      </c>
      <c r="H39" s="0" t="n">
        <f aca="false">F39*AE39</f>
        <v>0</v>
      </c>
      <c r="I39" s="0" t="n">
        <f aca="false">J39-H39</f>
        <v>0</v>
      </c>
      <c r="J39" s="0" t="n">
        <f aca="false">F39*G39</f>
        <v>0</v>
      </c>
      <c r="K39" s="0" t="n">
        <v>0.001</v>
      </c>
      <c r="L39" s="0" t="n">
        <f aca="false">F39*K39</f>
        <v>2.4E-005</v>
      </c>
      <c r="M39" s="0" t="s">
        <v>48</v>
      </c>
      <c r="N39" s="0" t="n">
        <v>1</v>
      </c>
      <c r="O39" s="0" t="n">
        <f aca="false">IF(N39=5,I39,0)</f>
        <v>0</v>
      </c>
      <c r="Z39" s="0" t="n">
        <f aca="false">IF(AD39=0,J39,0)</f>
        <v>0</v>
      </c>
      <c r="AA39" s="0" t="n">
        <f aca="false">IF(AD39=15,J39,0)</f>
        <v>0</v>
      </c>
      <c r="AB39" s="0" t="n">
        <f aca="false">IF(AD39=21,J39,0)</f>
        <v>0</v>
      </c>
      <c r="AD39" s="0" t="n">
        <v>21</v>
      </c>
      <c r="AE39" s="0" t="n">
        <f aca="false">G39*AG39</f>
        <v>0</v>
      </c>
      <c r="AF39" s="0" t="n">
        <f aca="false">G39*(1-AG39)</f>
        <v>0</v>
      </c>
      <c r="AG39" s="0" t="n">
        <v>1</v>
      </c>
      <c r="AM39" s="0" t="n">
        <f aca="false">F39*AE39</f>
        <v>0</v>
      </c>
      <c r="AN39" s="0" t="n">
        <f aca="false">F39*AF39</f>
        <v>0</v>
      </c>
      <c r="AO39" s="0" t="s">
        <v>117</v>
      </c>
      <c r="AP39" s="0" t="s">
        <v>118</v>
      </c>
      <c r="AQ39" s="27" t="s">
        <v>51</v>
      </c>
    </row>
    <row r="40" customFormat="false" ht="12.75" hidden="false" customHeight="true" outlineLevel="0" collapsed="false">
      <c r="C40" s="30" t="s">
        <v>56</v>
      </c>
      <c r="D40" s="31" t="s">
        <v>126</v>
      </c>
      <c r="E40" s="31"/>
      <c r="F40" s="31"/>
      <c r="G40" s="31"/>
      <c r="H40" s="31"/>
      <c r="I40" s="31"/>
      <c r="J40" s="31"/>
      <c r="K40" s="31"/>
      <c r="L40" s="31"/>
      <c r="M40" s="31"/>
    </row>
    <row r="41" customFormat="false" ht="12.75" hidden="false" customHeight="false" outlineLevel="0" collapsed="false">
      <c r="A41" s="1" t="s">
        <v>127</v>
      </c>
      <c r="B41" s="2" t="s">
        <v>40</v>
      </c>
      <c r="C41" s="2" t="s">
        <v>128</v>
      </c>
      <c r="D41" s="0" t="s">
        <v>129</v>
      </c>
      <c r="E41" s="0" t="s">
        <v>100</v>
      </c>
      <c r="F41" s="0" t="n">
        <v>192</v>
      </c>
      <c r="G41" s="0" t="n">
        <v>0</v>
      </c>
      <c r="H41" s="0" t="n">
        <f aca="false">F41*AE41</f>
        <v>0</v>
      </c>
      <c r="I41" s="0" t="n">
        <f aca="false">J41-H41</f>
        <v>0</v>
      </c>
      <c r="J41" s="0" t="n">
        <f aca="false">F41*G41</f>
        <v>0</v>
      </c>
      <c r="K41" s="0" t="n">
        <v>0</v>
      </c>
      <c r="L41" s="0" t="n">
        <f aca="false">F41*K41</f>
        <v>0</v>
      </c>
      <c r="N41" s="0" t="n">
        <v>1</v>
      </c>
      <c r="O41" s="0" t="n">
        <f aca="false">IF(N41=5,I41,0)</f>
        <v>0</v>
      </c>
      <c r="Z41" s="0" t="n">
        <f aca="false">IF(AD41=0,J41,0)</f>
        <v>0</v>
      </c>
      <c r="AA41" s="0" t="n">
        <f aca="false">IF(AD41=15,J41,0)</f>
        <v>0</v>
      </c>
      <c r="AB41" s="0" t="n">
        <f aca="false">IF(AD41=21,J41,0)</f>
        <v>0</v>
      </c>
      <c r="AD41" s="0" t="n">
        <v>21</v>
      </c>
      <c r="AE41" s="0" t="n">
        <f aca="false">G41*AG41</f>
        <v>0</v>
      </c>
      <c r="AF41" s="0" t="n">
        <f aca="false">G41*(1-AG41)</f>
        <v>0</v>
      </c>
      <c r="AG41" s="0" t="n">
        <v>1</v>
      </c>
      <c r="AM41" s="0" t="n">
        <f aca="false">F41*AE41</f>
        <v>0</v>
      </c>
      <c r="AN41" s="0" t="n">
        <f aca="false">F41*AF41</f>
        <v>0</v>
      </c>
      <c r="AO41" s="0" t="s">
        <v>117</v>
      </c>
      <c r="AP41" s="0" t="s">
        <v>118</v>
      </c>
      <c r="AQ41" s="27" t="s">
        <v>51</v>
      </c>
    </row>
    <row r="42" customFormat="false" ht="12.75" hidden="false" customHeight="false" outlineLevel="0" collapsed="false">
      <c r="A42" s="1" t="s">
        <v>130</v>
      </c>
      <c r="B42" s="2" t="s">
        <v>40</v>
      </c>
      <c r="C42" s="2" t="s">
        <v>131</v>
      </c>
      <c r="D42" s="0" t="s">
        <v>132</v>
      </c>
      <c r="E42" s="0" t="s">
        <v>100</v>
      </c>
      <c r="F42" s="0" t="n">
        <v>384</v>
      </c>
      <c r="G42" s="0" t="n">
        <v>0</v>
      </c>
      <c r="H42" s="0" t="n">
        <f aca="false">F42*AE42</f>
        <v>0</v>
      </c>
      <c r="I42" s="0" t="n">
        <f aca="false">J42-H42</f>
        <v>0</v>
      </c>
      <c r="J42" s="0" t="n">
        <f aca="false">F42*G42</f>
        <v>0</v>
      </c>
      <c r="K42" s="0" t="n">
        <v>0</v>
      </c>
      <c r="L42" s="0" t="n">
        <f aca="false">F42*K42</f>
        <v>0</v>
      </c>
      <c r="N42" s="0" t="n">
        <v>1</v>
      </c>
      <c r="O42" s="0" t="n">
        <f aca="false">IF(N42=5,I42,0)</f>
        <v>0</v>
      </c>
      <c r="Z42" s="0" t="n">
        <f aca="false">IF(AD42=0,J42,0)</f>
        <v>0</v>
      </c>
      <c r="AA42" s="0" t="n">
        <f aca="false">IF(AD42=15,J42,0)</f>
        <v>0</v>
      </c>
      <c r="AB42" s="0" t="n">
        <f aca="false">IF(AD42=21,J42,0)</f>
        <v>0</v>
      </c>
      <c r="AD42" s="0" t="n">
        <v>21</v>
      </c>
      <c r="AE42" s="0" t="n">
        <f aca="false">G42*AG42</f>
        <v>0</v>
      </c>
      <c r="AF42" s="0" t="n">
        <f aca="false">G42*(1-AG42)</f>
        <v>0</v>
      </c>
      <c r="AG42" s="0" t="n">
        <v>1</v>
      </c>
      <c r="AM42" s="0" t="n">
        <f aca="false">F42*AE42</f>
        <v>0</v>
      </c>
      <c r="AN42" s="0" t="n">
        <f aca="false">F42*AF42</f>
        <v>0</v>
      </c>
      <c r="AO42" s="0" t="s">
        <v>117</v>
      </c>
      <c r="AP42" s="0" t="s">
        <v>118</v>
      </c>
      <c r="AQ42" s="27" t="s">
        <v>51</v>
      </c>
    </row>
    <row r="43" customFormat="false" ht="12.75" hidden="false" customHeight="true" outlineLevel="0" collapsed="false">
      <c r="C43" s="30" t="s">
        <v>56</v>
      </c>
      <c r="D43" s="31" t="s">
        <v>133</v>
      </c>
      <c r="E43" s="31"/>
      <c r="F43" s="31"/>
      <c r="G43" s="31"/>
      <c r="H43" s="31"/>
      <c r="I43" s="31"/>
      <c r="J43" s="31"/>
      <c r="K43" s="31"/>
      <c r="L43" s="31"/>
      <c r="M43" s="31"/>
    </row>
    <row r="44" customFormat="false" ht="12.75" hidden="false" customHeight="false" outlineLevel="0" collapsed="false">
      <c r="A44" s="1" t="s">
        <v>134</v>
      </c>
      <c r="B44" s="2" t="s">
        <v>40</v>
      </c>
      <c r="C44" s="2" t="s">
        <v>135</v>
      </c>
      <c r="D44" s="0" t="s">
        <v>136</v>
      </c>
      <c r="E44" s="0" t="s">
        <v>105</v>
      </c>
      <c r="F44" s="0" t="n">
        <v>6</v>
      </c>
      <c r="G44" s="0" t="n">
        <v>0</v>
      </c>
      <c r="H44" s="0" t="n">
        <f aca="false">F44*AE44</f>
        <v>0</v>
      </c>
      <c r="I44" s="0" t="n">
        <f aca="false">J44-H44</f>
        <v>0</v>
      </c>
      <c r="J44" s="0" t="n">
        <f aca="false">F44*G44</f>
        <v>0</v>
      </c>
      <c r="K44" s="0" t="n">
        <v>0</v>
      </c>
      <c r="L44" s="0" t="n">
        <f aca="false">F44*K44</f>
        <v>0</v>
      </c>
      <c r="N44" s="0" t="n">
        <v>1</v>
      </c>
      <c r="O44" s="0" t="n">
        <f aca="false">IF(N44=5,I44,0)</f>
        <v>0</v>
      </c>
      <c r="Z44" s="0" t="n">
        <f aca="false">IF(AD44=0,J44,0)</f>
        <v>0</v>
      </c>
      <c r="AA44" s="0" t="n">
        <f aca="false">IF(AD44=15,J44,0)</f>
        <v>0</v>
      </c>
      <c r="AB44" s="0" t="n">
        <f aca="false">IF(AD44=21,J44,0)</f>
        <v>0</v>
      </c>
      <c r="AD44" s="0" t="n">
        <v>21</v>
      </c>
      <c r="AE44" s="0" t="n">
        <f aca="false">G44*AG44</f>
        <v>0</v>
      </c>
      <c r="AF44" s="0" t="n">
        <f aca="false">G44*(1-AG44)</f>
        <v>0</v>
      </c>
      <c r="AG44" s="0" t="n">
        <v>1</v>
      </c>
      <c r="AM44" s="0" t="n">
        <f aca="false">F44*AE44</f>
        <v>0</v>
      </c>
      <c r="AN44" s="0" t="n">
        <f aca="false">F44*AF44</f>
        <v>0</v>
      </c>
      <c r="AO44" s="0" t="s">
        <v>117</v>
      </c>
      <c r="AP44" s="0" t="s">
        <v>118</v>
      </c>
      <c r="AQ44" s="27" t="s">
        <v>51</v>
      </c>
    </row>
    <row r="45" customFormat="false" ht="12.75" hidden="false" customHeight="false" outlineLevel="0" collapsed="false">
      <c r="A45" s="32"/>
      <c r="B45" s="33"/>
      <c r="C45" s="33"/>
      <c r="D45" s="34"/>
      <c r="E45" s="34"/>
      <c r="F45" s="34"/>
      <c r="G45" s="34"/>
      <c r="H45" s="34" t="s">
        <v>137</v>
      </c>
      <c r="I45" s="34"/>
      <c r="J45" s="34" t="n">
        <f aca="false">J9+J19+J22+J25+J27+J35</f>
        <v>0</v>
      </c>
      <c r="K45" s="34"/>
      <c r="L45" s="34"/>
      <c r="M45" s="34"/>
    </row>
    <row r="46" customFormat="false" ht="12.75" hidden="false" customHeight="false" outlineLevel="0" collapsed="false">
      <c r="A46" s="35" t="s">
        <v>56</v>
      </c>
    </row>
    <row r="47" customFormat="false" ht="12.8" hidden="true" customHeight="false" outlineLevel="0" collapsed="false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</row>
  </sheetData>
  <mergeCells count="41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4:M14"/>
    <mergeCell ref="D16:M16"/>
    <mergeCell ref="D18:M18"/>
    <mergeCell ref="D21:M21"/>
    <mergeCell ref="D24:M24"/>
    <mergeCell ref="D29:M29"/>
    <mergeCell ref="D31:M31"/>
    <mergeCell ref="D34:M34"/>
    <mergeCell ref="D37:M37"/>
    <mergeCell ref="D38:M38"/>
    <mergeCell ref="D40:M40"/>
    <mergeCell ref="D43:M43"/>
    <mergeCell ref="H45:I45"/>
    <mergeCell ref="A47:M47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8" activeCellId="0" sqref="L8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2.43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138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139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139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139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140</v>
      </c>
      <c r="I5" s="43" t="n">
        <v>17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141</v>
      </c>
      <c r="I6" s="46"/>
    </row>
    <row r="7" customFormat="false" ht="25.5" hidden="false" customHeight="true" outlineLevel="0" collapsed="false">
      <c r="A7" s="47" t="s">
        <v>142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143</v>
      </c>
      <c r="B8" s="49" t="s">
        <v>144</v>
      </c>
      <c r="C8" s="49"/>
      <c r="D8" s="48" t="s">
        <v>145</v>
      </c>
      <c r="E8" s="49" t="s">
        <v>146</v>
      </c>
      <c r="F8" s="49"/>
      <c r="G8" s="48" t="s">
        <v>147</v>
      </c>
      <c r="H8" s="49" t="s">
        <v>148</v>
      </c>
      <c r="I8" s="49"/>
    </row>
    <row r="9" customFormat="false" ht="15" hidden="false" customHeight="false" outlineLevel="0" collapsed="false">
      <c r="A9" s="50" t="s">
        <v>149</v>
      </c>
      <c r="B9" s="51" t="s">
        <v>150</v>
      </c>
      <c r="C9" s="52" t="n">
        <f aca="false">SUM('Stavební rozpočet'!R9:R44)</f>
        <v>0</v>
      </c>
      <c r="D9" s="52" t="s">
        <v>151</v>
      </c>
      <c r="E9" s="52"/>
      <c r="F9" s="52" t="n">
        <v>0</v>
      </c>
      <c r="G9" s="52" t="s">
        <v>152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rozpočet'!S9:S44)</f>
        <v>0</v>
      </c>
      <c r="D10" s="52" t="s">
        <v>153</v>
      </c>
      <c r="E10" s="52"/>
      <c r="F10" s="52" t="n">
        <v>0</v>
      </c>
      <c r="G10" s="52" t="s">
        <v>154</v>
      </c>
      <c r="H10" s="52"/>
      <c r="I10" s="52" t="n">
        <v>0</v>
      </c>
    </row>
    <row r="11" customFormat="false" ht="15" hidden="false" customHeight="false" outlineLevel="0" collapsed="false">
      <c r="A11" s="50" t="s">
        <v>155</v>
      </c>
      <c r="B11" s="51" t="s">
        <v>150</v>
      </c>
      <c r="C11" s="52" t="n">
        <f aca="false">SUM('Stavební rozpočet'!T9:T44)</f>
        <v>0</v>
      </c>
      <c r="D11" s="52" t="s">
        <v>156</v>
      </c>
      <c r="E11" s="52"/>
      <c r="F11" s="52" t="n">
        <v>0</v>
      </c>
      <c r="G11" s="52" t="s">
        <v>157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rozpočet'!U9:U44)</f>
        <v>0</v>
      </c>
      <c r="D12" s="52"/>
      <c r="E12" s="52"/>
      <c r="F12" s="52" t="n">
        <v>0</v>
      </c>
      <c r="G12" s="52" t="s">
        <v>158</v>
      </c>
      <c r="H12" s="52"/>
      <c r="I12" s="52" t="n">
        <v>0</v>
      </c>
    </row>
    <row r="13" customFormat="false" ht="15" hidden="false" customHeight="false" outlineLevel="0" collapsed="false">
      <c r="A13" s="50" t="s">
        <v>159</v>
      </c>
      <c r="B13" s="51" t="s">
        <v>150</v>
      </c>
      <c r="C13" s="52" t="n">
        <f aca="false">SUM('Stavební rozpočet'!V9:V44)</f>
        <v>0</v>
      </c>
      <c r="D13" s="52"/>
      <c r="E13" s="52"/>
      <c r="F13" s="52" t="n">
        <v>0</v>
      </c>
      <c r="G13" s="52" t="s">
        <v>160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rozpočet'!W9:W44)</f>
        <v>0</v>
      </c>
      <c r="D14" s="52"/>
      <c r="E14" s="52"/>
      <c r="F14" s="52" t="n">
        <v>0</v>
      </c>
      <c r="G14" s="52" t="s">
        <v>161</v>
      </c>
      <c r="H14" s="52"/>
      <c r="I14" s="52" t="n">
        <v>0</v>
      </c>
    </row>
    <row r="15" customFormat="false" ht="15.75" hidden="false" customHeight="false" outlineLevel="0" collapsed="false">
      <c r="A15" s="53" t="s">
        <v>110</v>
      </c>
      <c r="B15" s="53"/>
      <c r="C15" s="52" t="n">
        <f aca="false">SUM('Stavební rozpočet'!X9:X44)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162</v>
      </c>
      <c r="B16" s="53"/>
      <c r="C16" s="52" t="n">
        <f aca="false">SUM('Stavební rozpočet'!P9:P44)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163</v>
      </c>
      <c r="B17" s="53"/>
      <c r="C17" s="52" t="n">
        <f aca="false">SUM(C9:C16)</f>
        <v>0</v>
      </c>
      <c r="D17" s="53" t="s">
        <v>164</v>
      </c>
      <c r="E17" s="53"/>
      <c r="F17" s="52" t="n">
        <f aca="false">SUM(F9:F16)</f>
        <v>0</v>
      </c>
      <c r="G17" s="53" t="s">
        <v>165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166</v>
      </c>
      <c r="E18" s="53"/>
      <c r="F18" s="52" t="n">
        <v>0</v>
      </c>
      <c r="G18" s="53" t="s">
        <v>167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168</v>
      </c>
      <c r="B22" s="57"/>
      <c r="C22" s="58" t="n">
        <f aca="false">SUM('Stavební rozpočet'!Z10:Z44)*(1-C18/100)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169</v>
      </c>
      <c r="B23" s="57"/>
      <c r="C23" s="58" t="n">
        <f aca="false">SUM('Stavební rozpočet'!AA10:AA44)*(1-C18/100)</f>
        <v>0</v>
      </c>
      <c r="D23" s="57" t="s">
        <v>170</v>
      </c>
      <c r="E23" s="57"/>
      <c r="F23" s="58" t="n">
        <f aca="false">ROUND(C23*(15/100),2)</f>
        <v>0</v>
      </c>
      <c r="G23" s="57" t="s">
        <v>171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172</v>
      </c>
      <c r="B24" s="57"/>
      <c r="C24" s="58" t="n">
        <f aca="false">SUM('Stavební rozpočet'!AB10:AB44)*(1-C18/100)+(F17+I17+F18+I18+I19+I20)</f>
        <v>0</v>
      </c>
      <c r="D24" s="57" t="s">
        <v>173</v>
      </c>
      <c r="E24" s="57"/>
      <c r="F24" s="58" t="n">
        <f aca="false">ROUND(C24*(21/100),2)</f>
        <v>0</v>
      </c>
      <c r="G24" s="57" t="s">
        <v>174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175</v>
      </c>
      <c r="B30" s="61"/>
      <c r="C30" s="61"/>
      <c r="D30" s="61" t="s">
        <v>175</v>
      </c>
      <c r="E30" s="61"/>
      <c r="F30" s="61"/>
      <c r="G30" s="61" t="s">
        <v>175</v>
      </c>
      <c r="H30" s="61"/>
      <c r="I30" s="61"/>
    </row>
    <row r="31" customFormat="false" ht="15" hidden="false" customHeight="false" outlineLevel="0" collapsed="false">
      <c r="A31" s="62" t="s">
        <v>56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2023-08-22T12:32:39Z</dcterms:created>
  <dc:creator>Verlag Dashőfer, s.r.o.</dc:creator>
  <dc:description/>
  <dc:language>cs-CZ</dc:language>
  <cp:lastModifiedBy/>
  <cp:lastPrinted>2023-10-24T10:58:58Z</cp:lastPrinted>
  <dcterms:modified xsi:type="dcterms:W3CDTF">2023-10-25T09:20:49Z</dcterms:modified>
  <cp:revision>1</cp:revision>
  <dc:subject/>
  <dc:title>UB ZELENÉ STEZKY III_7_HORNÍ VALY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